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Base\Обмен\ФГ\"/>
    </mc:Choice>
  </mc:AlternateContent>
  <xr:revisionPtr revIDLastSave="0" documentId="13_ncr:1_{F63A7A29-02F6-4A74-8FF0-87A37133EEDF}" xr6:coauthVersionLast="47" xr6:coauthVersionMax="47" xr10:uidLastSave="{00000000-0000-0000-0000-000000000000}"/>
  <bookViews>
    <workbookView xWindow="-120" yWindow="-120" windowWidth="36480" windowHeight="15840" xr2:uid="{C5613969-6318-419A-A515-4FD8B753135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H3" i="1" l="1"/>
  <c r="K3" i="1" s="1"/>
  <c r="L3" i="1"/>
  <c r="N3" i="1" s="1"/>
  <c r="O3" i="1" s="1"/>
  <c r="J3" i="1"/>
  <c r="H18" i="1"/>
  <c r="K18" i="1"/>
  <c r="H19" i="1"/>
  <c r="K19" i="1"/>
  <c r="H20" i="1"/>
  <c r="K20" i="1"/>
  <c r="H21" i="1"/>
  <c r="K21" i="1"/>
  <c r="H22" i="1"/>
  <c r="K22" i="1"/>
  <c r="H23" i="1"/>
  <c r="K23" i="1"/>
  <c r="H8" i="1"/>
  <c r="H9" i="1"/>
  <c r="H10" i="1"/>
  <c r="H11" i="1"/>
  <c r="H12" i="1"/>
  <c r="H13" i="1"/>
  <c r="H14" i="1"/>
  <c r="H15" i="1"/>
  <c r="H16" i="1"/>
  <c r="K16" i="1"/>
  <c r="J16" i="1"/>
  <c r="L16" i="1"/>
  <c r="M16" i="1"/>
  <c r="H17" i="1"/>
  <c r="K17" i="1"/>
  <c r="J17" i="1"/>
  <c r="L17" i="1"/>
  <c r="M17" i="1" s="1"/>
  <c r="H24" i="1"/>
  <c r="K24" i="1"/>
  <c r="H25" i="1"/>
  <c r="K25" i="1"/>
  <c r="H26" i="1"/>
  <c r="K26" i="1"/>
  <c r="H27" i="1"/>
  <c r="K27" i="1"/>
  <c r="H28" i="1"/>
  <c r="K28" i="1"/>
  <c r="J28" i="1"/>
  <c r="L28" i="1"/>
  <c r="M28" i="1"/>
  <c r="H29" i="1"/>
  <c r="K29" i="1"/>
  <c r="J8" i="1"/>
  <c r="L8" i="1"/>
  <c r="N8" i="1" s="1"/>
  <c r="O8" i="1" s="1"/>
  <c r="J9" i="1"/>
  <c r="L9" i="1"/>
  <c r="N9" i="1"/>
  <c r="O9" i="1" s="1"/>
  <c r="J10" i="1"/>
  <c r="L10" i="1"/>
  <c r="M10" i="1" s="1"/>
  <c r="J11" i="1"/>
  <c r="L11" i="1"/>
  <c r="N11" i="1" s="1"/>
  <c r="O11" i="1" s="1"/>
  <c r="J22" i="1"/>
  <c r="L22" i="1"/>
  <c r="N22" i="1"/>
  <c r="O22" i="1" s="1"/>
  <c r="J23" i="1"/>
  <c r="L23" i="1"/>
  <c r="N23" i="1" s="1"/>
  <c r="O23" i="1" s="1"/>
  <c r="J24" i="1"/>
  <c r="L24" i="1"/>
  <c r="N24" i="1" s="1"/>
  <c r="O24" i="1" s="1"/>
  <c r="J25" i="1"/>
  <c r="L25" i="1"/>
  <c r="N25" i="1"/>
  <c r="O25" i="1" s="1"/>
  <c r="J26" i="1"/>
  <c r="L26" i="1"/>
  <c r="N26" i="1" s="1"/>
  <c r="O26" i="1" s="1"/>
  <c r="J27" i="1"/>
  <c r="L27" i="1"/>
  <c r="M27" i="1" s="1"/>
  <c r="J12" i="1"/>
  <c r="J13" i="1"/>
  <c r="L13" i="1"/>
  <c r="N13" i="1" s="1"/>
  <c r="O13" i="1" s="1"/>
  <c r="J14" i="1"/>
  <c r="L14" i="1"/>
  <c r="N14" i="1"/>
  <c r="O14" i="1"/>
  <c r="J15" i="1"/>
  <c r="L15" i="1"/>
  <c r="N15" i="1"/>
  <c r="O15" i="1" s="1"/>
  <c r="N16" i="1"/>
  <c r="O16" i="1"/>
  <c r="N17" i="1"/>
  <c r="O17" i="1" s="1"/>
  <c r="J18" i="1"/>
  <c r="L18" i="1"/>
  <c r="N18" i="1"/>
  <c r="O18" i="1"/>
  <c r="J19" i="1"/>
  <c r="L19" i="1"/>
  <c r="N19" i="1"/>
  <c r="O19" i="1" s="1"/>
  <c r="J20" i="1"/>
  <c r="L20" i="1"/>
  <c r="N20" i="1" s="1"/>
  <c r="O20" i="1" s="1"/>
  <c r="J21" i="1"/>
  <c r="L21" i="1"/>
  <c r="N21" i="1"/>
  <c r="O21" i="1"/>
  <c r="J29" i="1"/>
  <c r="L29" i="1"/>
  <c r="N29" i="1"/>
  <c r="O29" i="1" s="1"/>
  <c r="K8" i="1"/>
  <c r="K9" i="1"/>
  <c r="M9" i="1" s="1"/>
  <c r="K10" i="1"/>
  <c r="K11" i="1"/>
  <c r="K12" i="1"/>
  <c r="L12" i="1"/>
  <c r="M12" i="1"/>
  <c r="K13" i="1"/>
  <c r="M13" i="1" s="1"/>
  <c r="K14" i="1"/>
  <c r="M14" i="1" s="1"/>
  <c r="K15" i="1"/>
  <c r="M15" i="1"/>
  <c r="N12" i="1"/>
  <c r="O12" i="1"/>
  <c r="N28" i="1"/>
  <c r="O28" i="1" s="1"/>
  <c r="M24" i="1"/>
  <c r="M25" i="1"/>
  <c r="M22" i="1"/>
  <c r="M21" i="1"/>
  <c r="M11" i="1"/>
  <c r="M18" i="1"/>
  <c r="M19" i="1"/>
  <c r="M29" i="1"/>
  <c r="M26" i="1"/>
  <c r="H4" i="1"/>
  <c r="J4" i="1"/>
  <c r="J5" i="1"/>
  <c r="J6" i="1"/>
  <c r="J7" i="1"/>
  <c r="L5" i="1"/>
  <c r="N5" i="1" s="1"/>
  <c r="O5" i="1" s="1"/>
  <c r="H5" i="1"/>
  <c r="H6" i="1"/>
  <c r="H7" i="1"/>
  <c r="K5" i="1"/>
  <c r="K6" i="1"/>
  <c r="L7" i="1"/>
  <c r="M7" i="1" s="1"/>
  <c r="N7" i="1"/>
  <c r="O7" i="1" s="1"/>
  <c r="K7" i="1"/>
  <c r="L6" i="1"/>
  <c r="N6" i="1" s="1"/>
  <c r="O6" i="1" s="1"/>
  <c r="L4" i="1"/>
  <c r="N4" i="1"/>
  <c r="O4" i="1" s="1"/>
  <c r="K4" i="1"/>
  <c r="M4" i="1" s="1"/>
  <c r="M23" i="1" l="1"/>
  <c r="M6" i="1"/>
  <c r="M8" i="1"/>
  <c r="N10" i="1"/>
  <c r="O10" i="1" s="1"/>
  <c r="M20" i="1"/>
  <c r="N27" i="1"/>
  <c r="O27" i="1" s="1"/>
  <c r="M5" i="1"/>
  <c r="M3" i="1"/>
</calcChain>
</file>

<file path=xl/sharedStrings.xml><?xml version="1.0" encoding="utf-8"?>
<sst xmlns="http://schemas.openxmlformats.org/spreadsheetml/2006/main" count="35" uniqueCount="32">
  <si>
    <t>№</t>
  </si>
  <si>
    <t>Sen</t>
  </si>
  <si>
    <t>Sen, %</t>
  </si>
  <si>
    <r>
      <t>Ct</t>
    </r>
    <r>
      <rPr>
        <vertAlign val="subscript"/>
        <sz val="11"/>
        <color theme="0"/>
        <rFont val="Calibri"/>
        <family val="2"/>
        <charset val="204"/>
        <scheme val="minor"/>
      </rPr>
      <t>bcr-abl</t>
    </r>
    <r>
      <rPr>
        <sz val="14"/>
        <color theme="0"/>
        <rFont val="Courier New"/>
        <family val="2"/>
        <charset val="204"/>
      </rPr>
      <t>1</t>
    </r>
  </si>
  <si>
    <r>
      <t>Ct</t>
    </r>
    <r>
      <rPr>
        <vertAlign val="subscript"/>
        <sz val="11"/>
        <color theme="0"/>
        <rFont val="Calibri"/>
        <family val="2"/>
        <charset val="204"/>
        <scheme val="minor"/>
      </rPr>
      <t>bcr-abl</t>
    </r>
    <r>
      <rPr>
        <sz val="14"/>
        <color theme="0"/>
        <rFont val="Courier New"/>
        <family val="2"/>
        <charset val="204"/>
      </rPr>
      <t>2</t>
    </r>
  </si>
  <si>
    <r>
      <t>Ct</t>
    </r>
    <r>
      <rPr>
        <vertAlign val="subscript"/>
        <sz val="11"/>
        <color theme="0"/>
        <rFont val="Calibri"/>
        <family val="2"/>
        <charset val="204"/>
        <scheme val="minor"/>
      </rPr>
      <t>ABL</t>
    </r>
    <r>
      <rPr>
        <sz val="14"/>
        <color theme="0"/>
        <rFont val="Courier New"/>
        <family val="2"/>
        <charset val="204"/>
      </rPr>
      <t>1</t>
    </r>
  </si>
  <si>
    <r>
      <t>Ct</t>
    </r>
    <r>
      <rPr>
        <vertAlign val="subscript"/>
        <sz val="11"/>
        <color theme="0"/>
        <rFont val="Calibri"/>
        <family val="2"/>
        <charset val="204"/>
        <scheme val="minor"/>
      </rPr>
      <t>ABL</t>
    </r>
    <r>
      <rPr>
        <sz val="14"/>
        <color theme="0"/>
        <rFont val="Courier New"/>
        <family val="2"/>
        <charset val="204"/>
      </rPr>
      <t>2</t>
    </r>
  </si>
  <si>
    <r>
      <t>К</t>
    </r>
    <r>
      <rPr>
        <vertAlign val="subscript"/>
        <sz val="11"/>
        <color theme="0"/>
        <rFont val="Calibri"/>
        <family val="2"/>
        <charset val="204"/>
        <scheme val="minor"/>
      </rPr>
      <t>bcr-abl</t>
    </r>
    <r>
      <rPr>
        <sz val="14"/>
        <color theme="0"/>
        <rFont val="Courier New"/>
        <family val="2"/>
        <charset val="204"/>
      </rPr>
      <t>1</t>
    </r>
  </si>
  <si>
    <r>
      <t>К</t>
    </r>
    <r>
      <rPr>
        <vertAlign val="subscript"/>
        <sz val="11"/>
        <color theme="0"/>
        <rFont val="Calibri"/>
        <family val="2"/>
        <charset val="204"/>
        <scheme val="minor"/>
      </rPr>
      <t>bcr-abl</t>
    </r>
    <r>
      <rPr>
        <sz val="14"/>
        <color theme="0"/>
        <rFont val="Courier New"/>
        <family val="2"/>
        <charset val="204"/>
      </rPr>
      <t>2</t>
    </r>
  </si>
  <si>
    <r>
      <t>К</t>
    </r>
    <r>
      <rPr>
        <vertAlign val="subscript"/>
        <sz val="11"/>
        <color theme="0"/>
        <rFont val="Calibri"/>
        <family val="2"/>
        <charset val="204"/>
        <scheme val="minor"/>
      </rPr>
      <t>ABL</t>
    </r>
    <r>
      <rPr>
        <sz val="14"/>
        <color theme="0"/>
        <rFont val="Courier New"/>
        <family val="2"/>
        <charset val="204"/>
      </rPr>
      <t>1</t>
    </r>
  </si>
  <si>
    <r>
      <t>К</t>
    </r>
    <r>
      <rPr>
        <vertAlign val="subscript"/>
        <sz val="11"/>
        <color theme="0"/>
        <rFont val="Calibri"/>
        <family val="2"/>
        <charset val="204"/>
        <scheme val="minor"/>
      </rPr>
      <t>ABL</t>
    </r>
    <r>
      <rPr>
        <sz val="14"/>
        <color theme="0"/>
        <rFont val="Courier New"/>
        <family val="2"/>
        <charset val="204"/>
      </rPr>
      <t>2</t>
    </r>
  </si>
  <si>
    <r>
      <t>Кср</t>
    </r>
    <r>
      <rPr>
        <vertAlign val="subscript"/>
        <sz val="11"/>
        <color theme="0"/>
        <rFont val="Calibri"/>
        <family val="2"/>
        <charset val="204"/>
        <scheme val="minor"/>
      </rPr>
      <t>bcr-abl</t>
    </r>
  </si>
  <si>
    <r>
      <t>Кср</t>
    </r>
    <r>
      <rPr>
        <vertAlign val="subscript"/>
        <sz val="11"/>
        <color theme="0"/>
        <rFont val="Calibri"/>
        <family val="2"/>
        <charset val="204"/>
        <scheme val="minor"/>
      </rPr>
      <t>abl</t>
    </r>
  </si>
  <si>
    <t>IS, %</t>
  </si>
  <si>
    <r>
      <t>Ct</t>
    </r>
    <r>
      <rPr>
        <b/>
        <vertAlign val="subscript"/>
        <sz val="11"/>
        <color theme="0"/>
        <rFont val="Calibri"/>
        <family val="2"/>
        <charset val="204"/>
        <scheme val="minor"/>
      </rPr>
      <t>bcr-abl</t>
    </r>
    <r>
      <rPr>
        <b/>
        <sz val="11"/>
        <color theme="0"/>
        <rFont val="Calibri"/>
        <family val="2"/>
        <charset val="204"/>
        <scheme val="minor"/>
      </rPr>
      <t>2</t>
    </r>
  </si>
  <si>
    <r>
      <t>Ct</t>
    </r>
    <r>
      <rPr>
        <b/>
        <vertAlign val="subscript"/>
        <sz val="11"/>
        <color theme="0"/>
        <rFont val="Calibri"/>
        <family val="2"/>
        <charset val="204"/>
        <scheme val="minor"/>
      </rPr>
      <t>bcr-abl</t>
    </r>
    <r>
      <rPr>
        <b/>
        <sz val="11"/>
        <color theme="0"/>
        <rFont val="Calibri"/>
        <family val="2"/>
        <charset val="204"/>
        <scheme val="minor"/>
      </rPr>
      <t>1</t>
    </r>
  </si>
  <si>
    <r>
      <t>Ct</t>
    </r>
    <r>
      <rPr>
        <b/>
        <vertAlign val="subscript"/>
        <sz val="11"/>
        <color theme="0"/>
        <rFont val="Calibri"/>
        <family val="2"/>
        <charset val="204"/>
        <scheme val="minor"/>
      </rPr>
      <t>ABL</t>
    </r>
    <r>
      <rPr>
        <b/>
        <sz val="11"/>
        <color theme="0"/>
        <rFont val="Calibri"/>
        <family val="2"/>
        <charset val="204"/>
        <scheme val="minor"/>
      </rPr>
      <t>1</t>
    </r>
  </si>
  <si>
    <r>
      <t>Ct</t>
    </r>
    <r>
      <rPr>
        <b/>
        <vertAlign val="subscript"/>
        <sz val="11"/>
        <color theme="0"/>
        <rFont val="Calibri"/>
        <family val="2"/>
        <charset val="204"/>
        <scheme val="minor"/>
      </rPr>
      <t>ABL</t>
    </r>
    <r>
      <rPr>
        <b/>
        <sz val="11"/>
        <color theme="0"/>
        <rFont val="Calibri"/>
        <family val="2"/>
        <charset val="204"/>
        <scheme val="minor"/>
      </rPr>
      <t>2</t>
    </r>
  </si>
  <si>
    <r>
      <t>Кср</t>
    </r>
    <r>
      <rPr>
        <b/>
        <vertAlign val="subscript"/>
        <sz val="11"/>
        <color theme="0"/>
        <rFont val="Calibri"/>
        <family val="2"/>
        <charset val="204"/>
        <scheme val="minor"/>
      </rPr>
      <t>bcr-abl</t>
    </r>
  </si>
  <si>
    <r>
      <t>Кср</t>
    </r>
    <r>
      <rPr>
        <b/>
        <vertAlign val="subscript"/>
        <sz val="11"/>
        <color theme="0"/>
        <rFont val="Calibri"/>
        <family val="2"/>
        <charset val="204"/>
        <scheme val="minor"/>
      </rPr>
      <t>abl</t>
    </r>
  </si>
  <si>
    <t>Пороговый цикл накопления флюоресцентного сигнала смеси p210, p230 или p190</t>
  </si>
  <si>
    <t>Пороговый цикл накопления флюоресцентного сигнала смеси p210, p230 или p190 (повтор)</t>
  </si>
  <si>
    <t>Пороговый цикл накопления флюоресцентного сигнала смеси ABL</t>
  </si>
  <si>
    <t>Пороговый цикл накопления флюоресцентного сигнала смеси ABL (повтор)</t>
  </si>
  <si>
    <t>Вносить данные</t>
  </si>
  <si>
    <t>Не изменять формулы в ячейках</t>
  </si>
  <si>
    <t>Количество копий ABL. Вычисляется среднее из двух повторов</t>
  </si>
  <si>
    <t>Количество копий BCR-ABL. Если значение внесено в две ячейки, то вычисляется среднее из двух повторов</t>
  </si>
  <si>
    <t>Доля мутантного транскрипта в международной шкале (IS)</t>
  </si>
  <si>
    <t>Чувствительность теста в log</t>
  </si>
  <si>
    <t>Чувствительность теста в % (минимально возможный процент детекции)</t>
  </si>
  <si>
    <t>Расчет уровня экспрессии BCR::ABL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</si>
</sst>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6" x14ac:knownFonts="1">
    <font>
      <sz val="14"/>
      <color theme="1"/>
      <name val="Courier New"/>
      <family val="2"/>
      <charset val="204"/>
    </font>
    <font>
      <sz val="14"/>
      <color theme="0"/>
      <name val="Courier New"/>
      <family val="2"/>
      <charset val="204"/>
    </font>
    <font>
      <b/>
      <sz val="11"/>
      <color theme="0"/>
      <name val="Calibri"/>
      <family val="2"/>
      <charset val="204"/>
      <scheme val="minor"/>
    </font>
    <font>
      <vertAlign val="subscript"/>
      <sz val="11"/>
      <color theme="0"/>
      <name val="Calibri"/>
      <family val="2"/>
      <charset val="204"/>
      <scheme val="minor"/>
    </font>
    <font>
      <b/>
      <vertAlign val="subscript"/>
      <sz val="11"/>
      <color theme="0"/>
      <name val="Calibri"/>
      <family val="2"/>
      <charset val="204"/>
      <scheme val="minor"/>
    </font>
    <font>
      <b/>
      <sz val="14"/>
      <color theme="1"/>
      <name val="Courier New"/>
      <family val="3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0" fillId="0" borderId="3" xfId="0" applyNumberFormat="1" applyBorder="1" applyProtection="1">
      <protection hidden="1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5" borderId="2" xfId="0" applyFill="1" applyBorder="1" applyProtection="1">
      <protection locked="0"/>
    </xf>
    <xf numFmtId="0" fontId="0" fillId="5" borderId="3" xfId="0" applyFill="1" applyBorder="1" applyProtection="1">
      <protection locked="0"/>
    </xf>
    <xf numFmtId="1" fontId="0" fillId="6" borderId="3" xfId="0" applyNumberFormat="1" applyFill="1" applyBorder="1" applyProtection="1">
      <protection hidden="1"/>
    </xf>
    <xf numFmtId="165" fontId="0" fillId="6" borderId="3" xfId="0" applyNumberFormat="1" applyFill="1" applyBorder="1" applyProtection="1">
      <protection hidden="1"/>
    </xf>
    <xf numFmtId="164" fontId="0" fillId="6" borderId="3" xfId="0" applyNumberFormat="1" applyFill="1" applyBorder="1" applyProtection="1">
      <protection hidden="1"/>
    </xf>
    <xf numFmtId="166" fontId="0" fillId="6" borderId="3" xfId="0" applyNumberFormat="1" applyFill="1" applyBorder="1" applyProtection="1">
      <protection hidden="1"/>
    </xf>
    <xf numFmtId="0" fontId="2" fillId="7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19"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  <protection locked="1" hidden="1"/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1" hidden="1"/>
    </dxf>
    <dxf>
      <numFmt numFmtId="166" formatCode="0.0000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1" hidden="1"/>
    </dxf>
    <dxf>
      <numFmt numFmtId="164" formatCode="0.0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1" hidden="1"/>
    </dxf>
    <dxf>
      <numFmt numFmtId="165" formatCode="0.000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1" hidden="1"/>
    </dxf>
    <dxf>
      <numFmt numFmtId="1" formatCode="0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1" hidden="1"/>
    </dxf>
    <dxf>
      <numFmt numFmtId="1" formatCode="0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1" hidden="1"/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1" hidden="1"/>
    </dxf>
    <dxf>
      <numFmt numFmtId="164" formatCode="0.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numFmt numFmtId="164" formatCode="0.0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numFmt numFmtId="164" formatCode="0.0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  <protection locked="1" hidden="1"/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04"/>
        <scheme val="minor"/>
      </font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A17752-10D7-41F6-9A35-0F1A7A8D1E14}" name="Таблица1" displayName="Таблица1" ref="B2:O29" totalsRowShown="0" headerRowDxfId="18" dataDxfId="16" headerRowBorderDxfId="17" tableBorderDxfId="15" totalsRowBorderDxfId="14">
  <tableColumns count="14">
    <tableColumn id="1" xr3:uid="{2E563719-3765-4381-85BF-02F95440ED74}" name="№" dataDxfId="12"/>
    <tableColumn id="2" xr3:uid="{35985992-4DE6-4048-93D9-8C233E5C7184}" name="Ctbcr-abl1" dataDxfId="11"/>
    <tableColumn id="3" xr3:uid="{32B30BB5-B93D-4883-9B03-5D0CFE77AD8F}" name="Ctbcr-abl2" dataDxfId="10"/>
    <tableColumn id="4" xr3:uid="{FE17EAEE-5883-4D2A-BC34-E92E5627458E}" name="CtABL1" dataDxfId="9"/>
    <tableColumn id="5" xr3:uid="{B0134F0E-50DF-4223-A4EA-C14852F90839}" name="CtABL2" dataDxfId="8"/>
    <tableColumn id="6" xr3:uid="{E890032C-B080-48A9-BABF-E8ACA644434F}" name="Кbcr-abl1" dataDxfId="1">
      <calculatedColumnFormula>IF(Таблица1[[#This Row],[Ctbcr-abl1]]="","",IF(Таблица1[[#This Row],[Ctbcr-abl1]]="N/A",0,(1*10^11)*(EXP(1)^(-0.672*Таблица1[[#This Row],[Ctbcr-abl1]]))*2))</calculatedColumnFormula>
    </tableColumn>
    <tableColumn id="7" xr3:uid="{65C2E220-328A-4C0C-8D7A-0666D333CD3B}" name="Кbcr-abl2" dataDxfId="13">
      <calculatedColumnFormula>IF(Таблица1[[#This Row],[Ctbcr-abl2]]="","",IF(Таблица1[[#This Row],[Ctbcr-abl2]]="N/A",0,(1*10^11)*(EXP(1)^(-0.672*Таблица1[[#This Row],[Ctbcr-abl2]]))))</calculatedColumnFormula>
    </tableColumn>
    <tableColumn id="8" xr3:uid="{89DA8153-6A84-422D-9FB0-572E9AEEE858}" name="КABL1" dataDxfId="0">
      <calculatedColumnFormula>IF(OR(Таблица1[[#This Row],[CtABL1]]="",Таблица1[[#This Row],[CtABL1]]="N/A"),"",(9*10^10)*(EXP(1)^(-0.655*Таблица1[[#This Row],[CtABL1]]))*2)</calculatedColumnFormula>
    </tableColumn>
    <tableColumn id="9" xr3:uid="{F7733B47-36B3-4D94-B40C-B2D270CBD02D}" name="КABL2" dataDxfId="7">
      <calculatedColumnFormula>IF(OR(Таблица1[[#This Row],[CtABL2]]="",Таблица1[[#This Row],[CtABL2]]="N/A"),"",(9*10^10)*(EXP(1)^(-0.655*Таблица1[[#This Row],[CtABL2]])))</calculatedColumnFormula>
    </tableColumn>
    <tableColumn id="11" xr3:uid="{3DC3A730-8120-4AFF-91BC-B49C17F0D03A}" name="Ксрbcr-abl" dataDxfId="6">
      <calculatedColumnFormula>IF(Таблица1[[#This Row],[Кbcr-abl2]]="",Таблица1[[#This Row],[Кbcr-abl1]],IF(Таблица1[[#This Row],[Кbcr-abl1]]="",Таблица1[[#This Row],[Кbcr-abl2]],(Таблица1[[#This Row],[Кbcr-abl1]]+Таблица1[[#This Row],[Кbcr-abl2]])/2))</calculatedColumnFormula>
    </tableColumn>
    <tableColumn id="12" xr3:uid="{DFA41CDF-3C93-4780-B8F9-C1CF161BB0D1}" name="Ксрabl" dataDxfId="5">
      <calculatedColumnFormula>IF(Таблица1[[#This Row],[КABL1]]="",Таблица1[[#This Row],[КABL2]],IF(Таблица1[[#This Row],[КABL2]]="",Таблица1[[#This Row],[КABL1]],(Таблица1[[#This Row],[КABL1]]+Таблица1[[#This Row],[КABL2]])/2))</calculatedColumnFormula>
    </tableColumn>
    <tableColumn id="13" xr3:uid="{84C8BD36-1C3D-40A2-AA57-28D16C2A5FD5}" name="IS, %" dataDxfId="4">
      <calculatedColumnFormula>IFERROR(IF(Таблица1[[#This Row],[Ксрbcr-abl]]/Таблица1[[#This Row],[Ксрabl]]*1.265*100 &gt; 100, 100, Таблица1[[#This Row],[Ксрbcr-abl]]/Таблица1[[#This Row],[Ксрabl]]*1.265*100),"")</calculatedColumnFormula>
    </tableColumn>
    <tableColumn id="14" xr3:uid="{EC4FF59E-92C1-4294-B319-37C9E6D272F9}" name="Sen" dataDxfId="3">
      <calculatedColumnFormula>IFERROR(-LOG10(1/Таблица1[[#This Row],[Ксрabl]]),"")</calculatedColumnFormula>
    </tableColumn>
    <tableColumn id="15" xr3:uid="{EC9B357A-1C7E-40E8-B4B8-59263427DA79}" name="Sen, %" dataDxfId="2">
      <calculatedColumnFormula>IFERROR(1/10^Таблица1[[#This Row],[Sen]]*100,"")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F96B8-53A9-4711-8C9F-AB59B937ABEF}">
  <dimension ref="B1:R29"/>
  <sheetViews>
    <sheetView showGridLines="0" tabSelected="1" workbookViewId="0">
      <selection activeCell="D7" sqref="D7"/>
    </sheetView>
  </sheetViews>
  <sheetFormatPr defaultRowHeight="18.75" x14ac:dyDescent="0.3"/>
  <cols>
    <col min="1" max="1" width="2.7265625" customWidth="1"/>
    <col min="2" max="2" width="5.54296875" customWidth="1"/>
    <col min="3" max="4" width="6.6328125" customWidth="1"/>
    <col min="5" max="6" width="5.54296875" customWidth="1"/>
    <col min="7" max="8" width="9.26953125" hidden="1" customWidth="1"/>
    <col min="9" max="10" width="9.1796875" hidden="1" customWidth="1"/>
    <col min="11" max="12" width="9.54296875" customWidth="1"/>
    <col min="13" max="13" width="8.81640625" customWidth="1"/>
    <col min="14" max="14" width="4.90625" customWidth="1"/>
    <col min="15" max="15" width="8.81640625" bestFit="1" customWidth="1"/>
    <col min="16" max="16" width="2" customWidth="1"/>
    <col min="17" max="17" width="5" bestFit="1" customWidth="1"/>
    <col min="18" max="18" width="7.81640625" customWidth="1"/>
  </cols>
  <sheetData>
    <row r="1" spans="2:18" ht="19.5" x14ac:dyDescent="0.35">
      <c r="B1" s="15" t="s">
        <v>31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2:18" ht="19.5" x14ac:dyDescent="0.35">
      <c r="B2" s="1" t="s">
        <v>0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3" t="s">
        <v>11</v>
      </c>
      <c r="L2" s="3" t="s">
        <v>12</v>
      </c>
      <c r="M2" s="3" t="s">
        <v>13</v>
      </c>
      <c r="N2" s="3" t="s">
        <v>1</v>
      </c>
      <c r="O2" s="3" t="s">
        <v>2</v>
      </c>
      <c r="Q2" s="13"/>
      <c r="R2" t="s">
        <v>24</v>
      </c>
    </row>
    <row r="3" spans="2:18" x14ac:dyDescent="0.3">
      <c r="B3" s="7"/>
      <c r="C3" s="7"/>
      <c r="D3" s="7"/>
      <c r="E3" s="7"/>
      <c r="F3" s="7"/>
      <c r="G3" s="4" t="str">
        <f>IF(Таблица1[[#This Row],[Ctbcr-abl1]]="","",IF(Таблица1[[#This Row],[Ctbcr-abl1]]="N/A",0,(1*10^11)*(EXP(1)^(-0.672*Таблица1[[#This Row],[Ctbcr-abl1]]))*2))</f>
        <v/>
      </c>
      <c r="H3" s="4" t="str">
        <f>IF(Таблица1[[#This Row],[Ctbcr-abl2]]="","",IF(Таблица1[[#This Row],[Ctbcr-abl2]]="N/A",0,(1*10^11)*(EXP(1)^(-0.672*Таблица1[[#This Row],[Ctbcr-abl2]]))))</f>
        <v/>
      </c>
      <c r="I3" s="4" t="str">
        <f>IF(OR(Таблица1[[#This Row],[CtABL1]]="",Таблица1[[#This Row],[CtABL1]]="N/A"),"",(9*10^10)*(EXP(1)^(-0.655*Таблица1[[#This Row],[CtABL1]]))*2)</f>
        <v/>
      </c>
      <c r="J3" s="4" t="str">
        <f>IF(OR(Таблица1[[#This Row],[CtABL2]]="",Таблица1[[#This Row],[CtABL2]]="N/A"),"",(9*10^10)*(EXP(1)^(-0.655*Таблица1[[#This Row],[CtABL2]])))</f>
        <v/>
      </c>
      <c r="K3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3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3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3" s="11" t="str">
        <f>IFERROR(-LOG10(1/Таблица1[[#This Row],[Ксрabl]]),"")</f>
        <v/>
      </c>
      <c r="O3" s="12" t="str">
        <f>IFERROR(1/10^Таблица1[[#This Row],[Sen]]*100,"")</f>
        <v/>
      </c>
      <c r="Q3" s="14"/>
      <c r="R3" t="s">
        <v>25</v>
      </c>
    </row>
    <row r="4" spans="2:18" x14ac:dyDescent="0.3">
      <c r="B4" s="8"/>
      <c r="C4" s="8"/>
      <c r="D4" s="8"/>
      <c r="E4" s="8"/>
      <c r="F4" s="8"/>
      <c r="G4" s="4" t="str">
        <f>IF(Таблица1[[#This Row],[Ctbcr-abl1]]="","",IF(Таблица1[[#This Row],[Ctbcr-abl1]]="N/A",0,(1*10^11)*(EXP(1)^(-0.672*Таблица1[[#This Row],[Ctbcr-abl1]]))*2))</f>
        <v/>
      </c>
      <c r="H4" s="4" t="str">
        <f>IF(Таблица1[[#This Row],[Ctbcr-abl2]]="","",IF(Таблица1[[#This Row],[Ctbcr-abl2]]="N/A",0,(1*10^11)*(EXP(1)^(-0.672*Таблица1[[#This Row],[Ctbcr-abl2]]))))</f>
        <v/>
      </c>
      <c r="I4" s="4" t="str">
        <f>IF(OR(Таблица1[[#This Row],[CtABL1]]="",Таблица1[[#This Row],[CtABL1]]="N/A"),"",(9*10^10)*(EXP(1)^(-0.655*Таблица1[[#This Row],[CtABL1]]))*2)</f>
        <v/>
      </c>
      <c r="J4" s="4" t="str">
        <f>IF(OR(Таблица1[[#This Row],[CtABL2]]="",Таблица1[[#This Row],[CtABL2]]="N/A"),"",(9*10^10)*(EXP(1)^(-0.655*Таблица1[[#This Row],[CtABL2]])))</f>
        <v/>
      </c>
      <c r="K4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4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4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4" s="11" t="str">
        <f>IFERROR(-LOG10(1/Таблица1[[#This Row],[Ксрabl]]),"")</f>
        <v/>
      </c>
      <c r="O4" s="12" t="str">
        <f>IFERROR(1/10^Таблица1[[#This Row],[Sen]]*100,"")</f>
        <v/>
      </c>
    </row>
    <row r="5" spans="2:18" ht="19.5" x14ac:dyDescent="0.35">
      <c r="B5" s="8"/>
      <c r="C5" s="8"/>
      <c r="D5" s="8"/>
      <c r="E5" s="8"/>
      <c r="F5" s="8"/>
      <c r="G5" s="4" t="str">
        <f>IF(Таблица1[[#This Row],[Ctbcr-abl1]]="","",IF(Таблица1[[#This Row],[Ctbcr-abl1]]="N/A",0,(1*10^11)*(EXP(1)^(-0.672*Таблица1[[#This Row],[Ctbcr-abl1]]))*2))</f>
        <v/>
      </c>
      <c r="H5" s="4" t="str">
        <f>IF(Таблица1[[#This Row],[Ctbcr-abl2]]="","",IF(Таблица1[[#This Row],[Ctbcr-abl2]]="N/A",0,(1*10^11)*(EXP(1)^(-0.672*Таблица1[[#This Row],[Ctbcr-abl2]]))))</f>
        <v/>
      </c>
      <c r="I5" s="4" t="str">
        <f>IF(OR(Таблица1[[#This Row],[CtABL1]]="",Таблица1[[#This Row],[CtABL1]]="N/A"),"",(9*10^10)*(EXP(1)^(-0.655*Таблица1[[#This Row],[CtABL1]]))*2)</f>
        <v/>
      </c>
      <c r="J5" s="4" t="str">
        <f>IF(OR(Таблица1[[#This Row],[CtABL2]]="",Таблица1[[#This Row],[CtABL2]]="N/A"),"",(9*10^10)*(EXP(1)^(-0.655*Таблица1[[#This Row],[CtABL2]])))</f>
        <v/>
      </c>
      <c r="K5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5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5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5" s="11" t="str">
        <f>IFERROR(-LOG10(1/Таблица1[[#This Row],[Ксрabl]]),"")</f>
        <v/>
      </c>
      <c r="O5" s="12" t="str">
        <f>IFERROR(1/10^Таблица1[[#This Row],[Sen]]*100,"")</f>
        <v/>
      </c>
      <c r="Q5" s="5" t="s">
        <v>15</v>
      </c>
      <c r="R5" t="s">
        <v>20</v>
      </c>
    </row>
    <row r="6" spans="2:18" ht="19.5" x14ac:dyDescent="0.35">
      <c r="B6" s="8"/>
      <c r="C6" s="8"/>
      <c r="D6" s="8"/>
      <c r="E6" s="8"/>
      <c r="F6" s="8"/>
      <c r="G6" s="4" t="str">
        <f>IF(Таблица1[[#This Row],[Ctbcr-abl1]]="","",IF(Таблица1[[#This Row],[Ctbcr-abl1]]="N/A",0,(1*10^11)*(EXP(1)^(-0.672*Таблица1[[#This Row],[Ctbcr-abl1]]))*2))</f>
        <v/>
      </c>
      <c r="H6" s="4" t="str">
        <f>IF(Таблица1[[#This Row],[Ctbcr-abl2]]="","",IF(Таблица1[[#This Row],[Ctbcr-abl2]]="N/A",0,(1*10^11)*(EXP(1)^(-0.672*Таблица1[[#This Row],[Ctbcr-abl2]]))))</f>
        <v/>
      </c>
      <c r="I6" s="4" t="str">
        <f>IF(OR(Таблица1[[#This Row],[CtABL1]]="",Таблица1[[#This Row],[CtABL1]]="N/A"),"",(9*10^10)*(EXP(1)^(-0.655*Таблица1[[#This Row],[CtABL1]]))*2)</f>
        <v/>
      </c>
      <c r="J6" s="4" t="str">
        <f>IF(OR(Таблица1[[#This Row],[CtABL2]]="",Таблица1[[#This Row],[CtABL2]]="N/A"),"",(9*10^10)*(EXP(1)^(-0.655*Таблица1[[#This Row],[CtABL2]])))</f>
        <v/>
      </c>
      <c r="K6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6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6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6" s="11" t="str">
        <f>IFERROR(-LOG10(1/Таблица1[[#This Row],[Ксрabl]]),"")</f>
        <v/>
      </c>
      <c r="O6" s="12" t="str">
        <f>IFERROR(1/10^Таблица1[[#This Row],[Sen]]*100,"")</f>
        <v/>
      </c>
      <c r="Q6" s="5" t="s">
        <v>14</v>
      </c>
      <c r="R6" t="s">
        <v>21</v>
      </c>
    </row>
    <row r="7" spans="2:18" ht="19.5" x14ac:dyDescent="0.35">
      <c r="B7" s="8"/>
      <c r="C7" s="8"/>
      <c r="D7" s="8"/>
      <c r="E7" s="8"/>
      <c r="F7" s="8"/>
      <c r="G7" s="4" t="str">
        <f>IF(Таблица1[[#This Row],[Ctbcr-abl1]]="","",IF(Таблица1[[#This Row],[Ctbcr-abl1]]="N/A",0,(1*10^11)*(EXP(1)^(-0.672*Таблица1[[#This Row],[Ctbcr-abl1]]))*2))</f>
        <v/>
      </c>
      <c r="H7" s="4" t="str">
        <f>IF(Таблица1[[#This Row],[Ctbcr-abl2]]="","",IF(Таблица1[[#This Row],[Ctbcr-abl2]]="N/A",0,(1*10^11)*(EXP(1)^(-0.672*Таблица1[[#This Row],[Ctbcr-abl2]]))))</f>
        <v/>
      </c>
      <c r="I7" s="4" t="str">
        <f>IF(OR(Таблица1[[#This Row],[CtABL1]]="",Таблица1[[#This Row],[CtABL1]]="N/A"),"",(9*10^10)*(EXP(1)^(-0.655*Таблица1[[#This Row],[CtABL1]]))*2)</f>
        <v/>
      </c>
      <c r="J7" s="4" t="str">
        <f>IF(OR(Таблица1[[#This Row],[CtABL2]]="",Таблица1[[#This Row],[CtABL2]]="N/A"),"",(9*10^10)*(EXP(1)^(-0.655*Таблица1[[#This Row],[CtABL2]])))</f>
        <v/>
      </c>
      <c r="K7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7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7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7" s="11" t="str">
        <f>IFERROR(-LOG10(1/Таблица1[[#This Row],[Ксрabl]]),"")</f>
        <v/>
      </c>
      <c r="O7" s="12" t="str">
        <f>IFERROR(1/10^Таблица1[[#This Row],[Sen]]*100,"")</f>
        <v/>
      </c>
      <c r="Q7" s="5" t="s">
        <v>16</v>
      </c>
      <c r="R7" t="s">
        <v>22</v>
      </c>
    </row>
    <row r="8" spans="2:18" ht="19.5" x14ac:dyDescent="0.35">
      <c r="B8" s="8"/>
      <c r="C8" s="8"/>
      <c r="D8" s="8"/>
      <c r="E8" s="8"/>
      <c r="F8" s="8"/>
      <c r="G8" s="4" t="str">
        <f>IF(Таблица1[[#This Row],[Ctbcr-abl1]]="","",IF(Таблица1[[#This Row],[Ctbcr-abl1]]="N/A",0,(1*10^11)*(EXP(1)^(-0.672*Таблица1[[#This Row],[Ctbcr-abl1]]))*2))</f>
        <v/>
      </c>
      <c r="H8" s="4" t="str">
        <f>IF(Таблица1[[#This Row],[Ctbcr-abl2]]="","",IF(Таблица1[[#This Row],[Ctbcr-abl2]]="N/A",0,(1*10^11)*(EXP(1)^(-0.672*Таблица1[[#This Row],[Ctbcr-abl2]]))))</f>
        <v/>
      </c>
      <c r="I8" s="4" t="str">
        <f>IF(OR(Таблица1[[#This Row],[CtABL1]]="",Таблица1[[#This Row],[CtABL1]]="N/A"),"",(9*10^10)*(EXP(1)^(-0.655*Таблица1[[#This Row],[CtABL1]]))*2)</f>
        <v/>
      </c>
      <c r="J8" s="4" t="str">
        <f>IF(OR(Таблица1[[#This Row],[CtABL2]]="",Таблица1[[#This Row],[CtABL2]]="N/A"),"",(9*10^10)*(EXP(1)^(-0.655*Таблица1[[#This Row],[CtABL2]])))</f>
        <v/>
      </c>
      <c r="K8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8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8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8" s="11" t="str">
        <f>IFERROR(-LOG10(1/Таблица1[[#This Row],[Ксрabl]]),"")</f>
        <v/>
      </c>
      <c r="O8" s="12" t="str">
        <f>IFERROR(1/10^Таблица1[[#This Row],[Sen]]*100,"")</f>
        <v/>
      </c>
      <c r="Q8" s="5" t="s">
        <v>17</v>
      </c>
      <c r="R8" t="s">
        <v>23</v>
      </c>
    </row>
    <row r="9" spans="2:18" ht="19.5" x14ac:dyDescent="0.35">
      <c r="B9" s="8"/>
      <c r="C9" s="8"/>
      <c r="D9" s="8"/>
      <c r="E9" s="8"/>
      <c r="F9" s="8"/>
      <c r="G9" s="4" t="str">
        <f>IF(Таблица1[[#This Row],[Ctbcr-abl1]]="","",IF(Таблица1[[#This Row],[Ctbcr-abl1]]="N/A",0,(1*10^11)*(EXP(1)^(-0.672*Таблица1[[#This Row],[Ctbcr-abl1]]))*2))</f>
        <v/>
      </c>
      <c r="H9" s="4" t="str">
        <f>IF(Таблица1[[#This Row],[Ctbcr-abl2]]="","",IF(Таблица1[[#This Row],[Ctbcr-abl2]]="N/A",0,(1*10^11)*(EXP(1)^(-0.672*Таблица1[[#This Row],[Ctbcr-abl2]]))))</f>
        <v/>
      </c>
      <c r="I9" s="4" t="str">
        <f>IF(OR(Таблица1[[#This Row],[CtABL1]]="",Таблица1[[#This Row],[CtABL1]]="N/A"),"",(9*10^10)*(EXP(1)^(-0.655*Таблица1[[#This Row],[CtABL1]]))*2)</f>
        <v/>
      </c>
      <c r="J9" s="4" t="str">
        <f>IF(OR(Таблица1[[#This Row],[CtABL2]]="",Таблица1[[#This Row],[CtABL2]]="N/A"),"",(9*10^10)*(EXP(1)^(-0.655*Таблица1[[#This Row],[CtABL2]])))</f>
        <v/>
      </c>
      <c r="K9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9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9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9" s="11" t="str">
        <f>IFERROR(-LOG10(1/Таблица1[[#This Row],[Ксрabl]]),"")</f>
        <v/>
      </c>
      <c r="O9" s="12" t="str">
        <f>IFERROR(1/10^Таблица1[[#This Row],[Sen]]*100,"")</f>
        <v/>
      </c>
      <c r="Q9" s="6" t="s">
        <v>18</v>
      </c>
      <c r="R9" t="s">
        <v>27</v>
      </c>
    </row>
    <row r="10" spans="2:18" ht="19.5" x14ac:dyDescent="0.35">
      <c r="B10" s="8"/>
      <c r="C10" s="8"/>
      <c r="D10" s="8"/>
      <c r="E10" s="8"/>
      <c r="F10" s="8"/>
      <c r="G10" s="4" t="str">
        <f>IF(Таблица1[[#This Row],[Ctbcr-abl1]]="","",IF(Таблица1[[#This Row],[Ctbcr-abl1]]="N/A",0,(1*10^11)*(EXP(1)^(-0.672*Таблица1[[#This Row],[Ctbcr-abl1]]))*2))</f>
        <v/>
      </c>
      <c r="H10" s="4" t="str">
        <f>IF(Таблица1[[#This Row],[Ctbcr-abl2]]="","",IF(Таблица1[[#This Row],[Ctbcr-abl2]]="N/A",0,(1*10^11)*(EXP(1)^(-0.672*Таблица1[[#This Row],[Ctbcr-abl2]]))))</f>
        <v/>
      </c>
      <c r="I10" s="4" t="str">
        <f>IF(OR(Таблица1[[#This Row],[CtABL1]]="",Таблица1[[#This Row],[CtABL1]]="N/A"),"",(9*10^10)*(EXP(1)^(-0.655*Таблица1[[#This Row],[CtABL1]]))*2)</f>
        <v/>
      </c>
      <c r="J10" s="4" t="str">
        <f>IF(OR(Таблица1[[#This Row],[CtABL2]]="",Таблица1[[#This Row],[CtABL2]]="N/A"),"",(9*10^10)*(EXP(1)^(-0.655*Таблица1[[#This Row],[CtABL2]])))</f>
        <v/>
      </c>
      <c r="K10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10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10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10" s="11" t="str">
        <f>IFERROR(-LOG10(1/Таблица1[[#This Row],[Ксрabl]]),"")</f>
        <v/>
      </c>
      <c r="O10" s="12" t="str">
        <f>IFERROR(1/10^Таблица1[[#This Row],[Sen]]*100,"")</f>
        <v/>
      </c>
      <c r="Q10" s="6" t="s">
        <v>19</v>
      </c>
      <c r="R10" t="s">
        <v>26</v>
      </c>
    </row>
    <row r="11" spans="2:18" x14ac:dyDescent="0.3">
      <c r="B11" s="8"/>
      <c r="C11" s="8"/>
      <c r="D11" s="8"/>
      <c r="E11" s="8"/>
      <c r="F11" s="8"/>
      <c r="G11" s="4" t="str">
        <f>IF(Таблица1[[#This Row],[Ctbcr-abl1]]="","",IF(Таблица1[[#This Row],[Ctbcr-abl1]]="N/A",0,(1*10^11)*(EXP(1)^(-0.672*Таблица1[[#This Row],[Ctbcr-abl1]]))*2))</f>
        <v/>
      </c>
      <c r="H11" s="4" t="str">
        <f>IF(Таблица1[[#This Row],[Ctbcr-abl2]]="","",IF(Таблица1[[#This Row],[Ctbcr-abl2]]="N/A",0,(1*10^11)*(EXP(1)^(-0.672*Таблица1[[#This Row],[Ctbcr-abl2]]))))</f>
        <v/>
      </c>
      <c r="I11" s="4" t="str">
        <f>IF(OR(Таблица1[[#This Row],[CtABL1]]="",Таблица1[[#This Row],[CtABL1]]="N/A"),"",(9*10^10)*(EXP(1)^(-0.655*Таблица1[[#This Row],[CtABL1]]))*2)</f>
        <v/>
      </c>
      <c r="J11" s="4" t="str">
        <f>IF(OR(Таблица1[[#This Row],[CtABL2]]="",Таблица1[[#This Row],[CtABL2]]="N/A"),"",(9*10^10)*(EXP(1)^(-0.655*Таблица1[[#This Row],[CtABL2]])))</f>
        <v/>
      </c>
      <c r="K11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11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11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11" s="11" t="str">
        <f>IFERROR(-LOG10(1/Таблица1[[#This Row],[Ксрabl]]),"")</f>
        <v/>
      </c>
      <c r="O11" s="12" t="str">
        <f>IFERROR(1/10^Таблица1[[#This Row],[Sen]]*100,"")</f>
        <v/>
      </c>
      <c r="Q11" s="6" t="s">
        <v>13</v>
      </c>
      <c r="R11" t="s">
        <v>28</v>
      </c>
    </row>
    <row r="12" spans="2:18" x14ac:dyDescent="0.3">
      <c r="B12" s="8"/>
      <c r="C12" s="8"/>
      <c r="D12" s="8"/>
      <c r="E12" s="8"/>
      <c r="F12" s="8"/>
      <c r="G12" s="4" t="str">
        <f>IF(Таблица1[[#This Row],[Ctbcr-abl1]]="","",IF(Таблица1[[#This Row],[Ctbcr-abl1]]="N/A",0,(1*10^11)*(EXP(1)^(-0.672*Таблица1[[#This Row],[Ctbcr-abl1]]))*2))</f>
        <v/>
      </c>
      <c r="H12" s="4" t="str">
        <f>IF(Таблица1[[#This Row],[Ctbcr-abl2]]="","",IF(Таблица1[[#This Row],[Ctbcr-abl2]]="N/A",0,(1*10^11)*(EXP(1)^(-0.672*Таблица1[[#This Row],[Ctbcr-abl2]]))))</f>
        <v/>
      </c>
      <c r="I12" s="4" t="str">
        <f>IF(OR(Таблица1[[#This Row],[CtABL1]]="",Таблица1[[#This Row],[CtABL1]]="N/A"),"",(9*10^10)*(EXP(1)^(-0.655*Таблица1[[#This Row],[CtABL1]]))*2)</f>
        <v/>
      </c>
      <c r="J12" s="4" t="str">
        <f>IF(OR(Таблица1[[#This Row],[CtABL2]]="",Таблица1[[#This Row],[CtABL2]]="N/A"),"",(9*10^10)*(EXP(1)^(-0.655*Таблица1[[#This Row],[CtABL2]])))</f>
        <v/>
      </c>
      <c r="K12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12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12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12" s="11" t="str">
        <f>IFERROR(-LOG10(1/Таблица1[[#This Row],[Ксрabl]]),"")</f>
        <v/>
      </c>
      <c r="O12" s="12" t="str">
        <f>IFERROR(1/10^Таблица1[[#This Row],[Sen]]*100,"")</f>
        <v/>
      </c>
      <c r="Q12" s="6" t="s">
        <v>1</v>
      </c>
      <c r="R12" t="s">
        <v>29</v>
      </c>
    </row>
    <row r="13" spans="2:18" x14ac:dyDescent="0.3">
      <c r="B13" s="8"/>
      <c r="C13" s="8"/>
      <c r="D13" s="8"/>
      <c r="E13" s="8"/>
      <c r="F13" s="8"/>
      <c r="G13" s="4" t="str">
        <f>IF(Таблица1[[#This Row],[Ctbcr-abl1]]="","",IF(Таблица1[[#This Row],[Ctbcr-abl1]]="N/A",0,(1*10^11)*(EXP(1)^(-0.672*Таблица1[[#This Row],[Ctbcr-abl1]]))*2))</f>
        <v/>
      </c>
      <c r="H13" s="4" t="str">
        <f>IF(Таблица1[[#This Row],[Ctbcr-abl2]]="","",IF(Таблица1[[#This Row],[Ctbcr-abl2]]="N/A",0,(1*10^11)*(EXP(1)^(-0.672*Таблица1[[#This Row],[Ctbcr-abl2]]))))</f>
        <v/>
      </c>
      <c r="I13" s="4" t="str">
        <f>IF(OR(Таблица1[[#This Row],[CtABL1]]="",Таблица1[[#This Row],[CtABL1]]="N/A"),"",(9*10^10)*(EXP(1)^(-0.655*Таблица1[[#This Row],[CtABL1]]))*2)</f>
        <v/>
      </c>
      <c r="J13" s="4" t="str">
        <f>IF(OR(Таблица1[[#This Row],[CtABL2]]="",Таблица1[[#This Row],[CtABL2]]="N/A"),"",(9*10^10)*(EXP(1)^(-0.655*Таблица1[[#This Row],[CtABL2]])))</f>
        <v/>
      </c>
      <c r="K13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13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13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13" s="11" t="str">
        <f>IFERROR(-LOG10(1/Таблица1[[#This Row],[Ксрabl]]),"")</f>
        <v/>
      </c>
      <c r="O13" s="12" t="str">
        <f>IFERROR(1/10^Таблица1[[#This Row],[Sen]]*100,"")</f>
        <v/>
      </c>
      <c r="Q13" s="6" t="s">
        <v>2</v>
      </c>
      <c r="R13" t="s">
        <v>30</v>
      </c>
    </row>
    <row r="14" spans="2:18" x14ac:dyDescent="0.3">
      <c r="B14" s="8"/>
      <c r="C14" s="8"/>
      <c r="D14" s="8"/>
      <c r="E14" s="8"/>
      <c r="F14" s="8"/>
      <c r="G14" s="4" t="str">
        <f>IF(Таблица1[[#This Row],[Ctbcr-abl1]]="","",IF(Таблица1[[#This Row],[Ctbcr-abl1]]="N/A",0,(1*10^11)*(EXP(1)^(-0.672*Таблица1[[#This Row],[Ctbcr-abl1]]))*2))</f>
        <v/>
      </c>
      <c r="H14" s="4" t="str">
        <f>IF(Таблица1[[#This Row],[Ctbcr-abl2]]="","",IF(Таблица1[[#This Row],[Ctbcr-abl2]]="N/A",0,(1*10^11)*(EXP(1)^(-0.672*Таблица1[[#This Row],[Ctbcr-abl2]]))))</f>
        <v/>
      </c>
      <c r="I14" s="4" t="str">
        <f>IF(OR(Таблица1[[#This Row],[CtABL1]]="",Таблица1[[#This Row],[CtABL1]]="N/A"),"",(9*10^10)*(EXP(1)^(-0.655*Таблица1[[#This Row],[CtABL1]]))*2)</f>
        <v/>
      </c>
      <c r="J14" s="4" t="str">
        <f>IF(OR(Таблица1[[#This Row],[CtABL2]]="",Таблица1[[#This Row],[CtABL2]]="N/A"),"",(9*10^10)*(EXP(1)^(-0.655*Таблица1[[#This Row],[CtABL2]])))</f>
        <v/>
      </c>
      <c r="K14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14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14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14" s="11" t="str">
        <f>IFERROR(-LOG10(1/Таблица1[[#This Row],[Ксрabl]]),"")</f>
        <v/>
      </c>
      <c r="O14" s="12" t="str">
        <f>IFERROR(1/10^Таблица1[[#This Row],[Sen]]*100,"")</f>
        <v/>
      </c>
    </row>
    <row r="15" spans="2:18" x14ac:dyDescent="0.3">
      <c r="B15" s="8"/>
      <c r="C15" s="8"/>
      <c r="D15" s="8"/>
      <c r="E15" s="8"/>
      <c r="F15" s="8"/>
      <c r="G15" s="4" t="str">
        <f>IF(Таблица1[[#This Row],[Ctbcr-abl1]]="","",IF(Таблица1[[#This Row],[Ctbcr-abl1]]="N/A",0,(1*10^11)*(EXP(1)^(-0.672*Таблица1[[#This Row],[Ctbcr-abl1]]))*2))</f>
        <v/>
      </c>
      <c r="H15" s="4" t="str">
        <f>IF(Таблица1[[#This Row],[Ctbcr-abl2]]="","",IF(Таблица1[[#This Row],[Ctbcr-abl2]]="N/A",0,(1*10^11)*(EXP(1)^(-0.672*Таблица1[[#This Row],[Ctbcr-abl2]]))))</f>
        <v/>
      </c>
      <c r="I15" s="4" t="str">
        <f>IF(OR(Таблица1[[#This Row],[CtABL1]]="",Таблица1[[#This Row],[CtABL1]]="N/A"),"",(9*10^10)*(EXP(1)^(-0.655*Таблица1[[#This Row],[CtABL1]]))*2)</f>
        <v/>
      </c>
      <c r="J15" s="4" t="str">
        <f>IF(OR(Таблица1[[#This Row],[CtABL2]]="",Таблица1[[#This Row],[CtABL2]]="N/A"),"",(9*10^10)*(EXP(1)^(-0.655*Таблица1[[#This Row],[CtABL2]])))</f>
        <v/>
      </c>
      <c r="K15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15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15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15" s="11" t="str">
        <f>IFERROR(-LOG10(1/Таблица1[[#This Row],[Ксрabl]]),"")</f>
        <v/>
      </c>
      <c r="O15" s="12" t="str">
        <f>IFERROR(1/10^Таблица1[[#This Row],[Sen]]*100,"")</f>
        <v/>
      </c>
    </row>
    <row r="16" spans="2:18" x14ac:dyDescent="0.3">
      <c r="B16" s="8"/>
      <c r="C16" s="8"/>
      <c r="D16" s="8"/>
      <c r="E16" s="8"/>
      <c r="F16" s="8"/>
      <c r="G16" s="4" t="str">
        <f>IF(Таблица1[[#This Row],[Ctbcr-abl1]]="","",IF(Таблица1[[#This Row],[Ctbcr-abl1]]="N/A",0,(1*10^11)*(EXP(1)^(-0.672*Таблица1[[#This Row],[Ctbcr-abl1]]))*2))</f>
        <v/>
      </c>
      <c r="H16" s="4" t="str">
        <f>IF(Таблица1[[#This Row],[Ctbcr-abl2]]="","",IF(Таблица1[[#This Row],[Ctbcr-abl2]]="N/A",0,(1*10^11)*(EXP(1)^(-0.672*Таблица1[[#This Row],[Ctbcr-abl2]]))))</f>
        <v/>
      </c>
      <c r="I16" s="4" t="str">
        <f>IF(OR(Таблица1[[#This Row],[CtABL1]]="",Таблица1[[#This Row],[CtABL1]]="N/A"),"",(9*10^10)*(EXP(1)^(-0.655*Таблица1[[#This Row],[CtABL1]]))*2)</f>
        <v/>
      </c>
      <c r="J16" s="4" t="str">
        <f>IF(OR(Таблица1[[#This Row],[CtABL2]]="",Таблица1[[#This Row],[CtABL2]]="N/A"),"",(9*10^10)*(EXP(1)^(-0.655*Таблица1[[#This Row],[CtABL2]])))</f>
        <v/>
      </c>
      <c r="K16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16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16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16" s="11" t="str">
        <f>IFERROR(-LOG10(1/Таблица1[[#This Row],[Ксрabl]]),"")</f>
        <v/>
      </c>
      <c r="O16" s="12" t="str">
        <f>IFERROR(1/10^Таблица1[[#This Row],[Sen]]*100,"")</f>
        <v/>
      </c>
    </row>
    <row r="17" spans="2:15" x14ac:dyDescent="0.3">
      <c r="B17" s="8"/>
      <c r="C17" s="8"/>
      <c r="D17" s="8"/>
      <c r="E17" s="8"/>
      <c r="F17" s="8"/>
      <c r="G17" s="4" t="str">
        <f>IF(Таблица1[[#This Row],[Ctbcr-abl1]]="","",IF(Таблица1[[#This Row],[Ctbcr-abl1]]="N/A",0,(1*10^11)*(EXP(1)^(-0.672*Таблица1[[#This Row],[Ctbcr-abl1]]))*2))</f>
        <v/>
      </c>
      <c r="H17" s="4" t="str">
        <f>IF(Таблица1[[#This Row],[Ctbcr-abl2]]="","",IF(Таблица1[[#This Row],[Ctbcr-abl2]]="N/A",0,(1*10^11)*(EXP(1)^(-0.672*Таблица1[[#This Row],[Ctbcr-abl2]]))))</f>
        <v/>
      </c>
      <c r="I17" s="4" t="str">
        <f>IF(OR(Таблица1[[#This Row],[CtABL1]]="",Таблица1[[#This Row],[CtABL1]]="N/A"),"",(9*10^10)*(EXP(1)^(-0.655*Таблица1[[#This Row],[CtABL1]]))*2)</f>
        <v/>
      </c>
      <c r="J17" s="4" t="str">
        <f>IF(OR(Таблица1[[#This Row],[CtABL2]]="",Таблица1[[#This Row],[CtABL2]]="N/A"),"",(9*10^10)*(EXP(1)^(-0.655*Таблица1[[#This Row],[CtABL2]])))</f>
        <v/>
      </c>
      <c r="K17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17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17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17" s="11" t="str">
        <f>IFERROR(-LOG10(1/Таблица1[[#This Row],[Ксрabl]]),"")</f>
        <v/>
      </c>
      <c r="O17" s="12" t="str">
        <f>IFERROR(1/10^Таблица1[[#This Row],[Sen]]*100,"")</f>
        <v/>
      </c>
    </row>
    <row r="18" spans="2:15" x14ac:dyDescent="0.3">
      <c r="B18" s="8"/>
      <c r="C18" s="8"/>
      <c r="D18" s="8"/>
      <c r="E18" s="8"/>
      <c r="F18" s="8"/>
      <c r="G18" s="4" t="str">
        <f>IF(Таблица1[[#This Row],[Ctbcr-abl1]]="","",IF(Таблица1[[#This Row],[Ctbcr-abl1]]="N/A",0,(1*10^11)*(EXP(1)^(-0.672*Таблица1[[#This Row],[Ctbcr-abl1]]))*2))</f>
        <v/>
      </c>
      <c r="H18" s="4" t="str">
        <f>IF(Таблица1[[#This Row],[Ctbcr-abl2]]="","",IF(Таблица1[[#This Row],[Ctbcr-abl2]]="N/A",0,(1*10^11)*(EXP(1)^(-0.672*Таблица1[[#This Row],[Ctbcr-abl2]]))))</f>
        <v/>
      </c>
      <c r="I18" s="4" t="str">
        <f>IF(OR(Таблица1[[#This Row],[CtABL1]]="",Таблица1[[#This Row],[CtABL1]]="N/A"),"",(9*10^10)*(EXP(1)^(-0.655*Таблица1[[#This Row],[CtABL1]]))*2)</f>
        <v/>
      </c>
      <c r="J18" s="4" t="str">
        <f>IF(OR(Таблица1[[#This Row],[CtABL2]]="",Таблица1[[#This Row],[CtABL2]]="N/A"),"",(9*10^10)*(EXP(1)^(-0.655*Таблица1[[#This Row],[CtABL2]])))</f>
        <v/>
      </c>
      <c r="K18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18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18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18" s="11" t="str">
        <f>IFERROR(-LOG10(1/Таблица1[[#This Row],[Ксрabl]]),"")</f>
        <v/>
      </c>
      <c r="O18" s="12" t="str">
        <f>IFERROR(1/10^Таблица1[[#This Row],[Sen]]*100,"")</f>
        <v/>
      </c>
    </row>
    <row r="19" spans="2:15" x14ac:dyDescent="0.3">
      <c r="B19" s="8"/>
      <c r="C19" s="8"/>
      <c r="D19" s="8"/>
      <c r="E19" s="8"/>
      <c r="F19" s="8"/>
      <c r="G19" s="4" t="str">
        <f>IF(Таблица1[[#This Row],[Ctbcr-abl1]]="","",IF(Таблица1[[#This Row],[Ctbcr-abl1]]="N/A",0,(1*10^11)*(EXP(1)^(-0.672*Таблица1[[#This Row],[Ctbcr-abl1]]))*2))</f>
        <v/>
      </c>
      <c r="H19" s="4" t="str">
        <f>IF(Таблица1[[#This Row],[Ctbcr-abl2]]="","",IF(Таблица1[[#This Row],[Ctbcr-abl2]]="N/A",0,(1*10^11)*(EXP(1)^(-0.672*Таблица1[[#This Row],[Ctbcr-abl2]]))))</f>
        <v/>
      </c>
      <c r="I19" s="4" t="str">
        <f>IF(OR(Таблица1[[#This Row],[CtABL1]]="",Таблица1[[#This Row],[CtABL1]]="N/A"),"",(9*10^10)*(EXP(1)^(-0.655*Таблица1[[#This Row],[CtABL1]]))*2)</f>
        <v/>
      </c>
      <c r="J19" s="4" t="str">
        <f>IF(OR(Таблица1[[#This Row],[CtABL2]]="",Таблица1[[#This Row],[CtABL2]]="N/A"),"",(9*10^10)*(EXP(1)^(-0.655*Таблица1[[#This Row],[CtABL2]])))</f>
        <v/>
      </c>
      <c r="K19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19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19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19" s="11" t="str">
        <f>IFERROR(-LOG10(1/Таблица1[[#This Row],[Ксрabl]]),"")</f>
        <v/>
      </c>
      <c r="O19" s="12" t="str">
        <f>IFERROR(1/10^Таблица1[[#This Row],[Sen]]*100,"")</f>
        <v/>
      </c>
    </row>
    <row r="20" spans="2:15" x14ac:dyDescent="0.3">
      <c r="B20" s="8"/>
      <c r="C20" s="8"/>
      <c r="D20" s="8"/>
      <c r="E20" s="8"/>
      <c r="F20" s="8"/>
      <c r="G20" s="4" t="str">
        <f>IF(Таблица1[[#This Row],[Ctbcr-abl1]]="","",IF(Таблица1[[#This Row],[Ctbcr-abl1]]="N/A",0,(1*10^11)*(EXP(1)^(-0.672*Таблица1[[#This Row],[Ctbcr-abl1]]))*2))</f>
        <v/>
      </c>
      <c r="H20" s="4" t="str">
        <f>IF(Таблица1[[#This Row],[Ctbcr-abl2]]="","",IF(Таблица1[[#This Row],[Ctbcr-abl2]]="N/A",0,(1*10^11)*(EXP(1)^(-0.672*Таблица1[[#This Row],[Ctbcr-abl2]]))))</f>
        <v/>
      </c>
      <c r="I20" s="4" t="str">
        <f>IF(OR(Таблица1[[#This Row],[CtABL1]]="",Таблица1[[#This Row],[CtABL1]]="N/A"),"",(9*10^10)*(EXP(1)^(-0.655*Таблица1[[#This Row],[CtABL1]]))*2)</f>
        <v/>
      </c>
      <c r="J20" s="4" t="str">
        <f>IF(OR(Таблица1[[#This Row],[CtABL2]]="",Таблица1[[#This Row],[CtABL2]]="N/A"),"",(9*10^10)*(EXP(1)^(-0.655*Таблица1[[#This Row],[CtABL2]])))</f>
        <v/>
      </c>
      <c r="K20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20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20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20" s="11" t="str">
        <f>IFERROR(-LOG10(1/Таблица1[[#This Row],[Ксрabl]]),"")</f>
        <v/>
      </c>
      <c r="O20" s="12" t="str">
        <f>IFERROR(1/10^Таблица1[[#This Row],[Sen]]*100,"")</f>
        <v/>
      </c>
    </row>
    <row r="21" spans="2:15" x14ac:dyDescent="0.3">
      <c r="B21" s="8"/>
      <c r="C21" s="8"/>
      <c r="D21" s="8"/>
      <c r="E21" s="8"/>
      <c r="F21" s="8"/>
      <c r="G21" s="4" t="str">
        <f>IF(Таблица1[[#This Row],[Ctbcr-abl1]]="","",IF(Таблица1[[#This Row],[Ctbcr-abl1]]="N/A",0,(1*10^11)*(EXP(1)^(-0.672*Таблица1[[#This Row],[Ctbcr-abl1]]))*2))</f>
        <v/>
      </c>
      <c r="H21" s="4" t="str">
        <f>IF(Таблица1[[#This Row],[Ctbcr-abl2]]="","",IF(Таблица1[[#This Row],[Ctbcr-abl2]]="N/A",0,(1*10^11)*(EXP(1)^(-0.672*Таблица1[[#This Row],[Ctbcr-abl2]]))))</f>
        <v/>
      </c>
      <c r="I21" s="4" t="str">
        <f>IF(OR(Таблица1[[#This Row],[CtABL1]]="",Таблица1[[#This Row],[CtABL1]]="N/A"),"",(9*10^10)*(EXP(1)^(-0.655*Таблица1[[#This Row],[CtABL1]]))*2)</f>
        <v/>
      </c>
      <c r="J21" s="4" t="str">
        <f>IF(OR(Таблица1[[#This Row],[CtABL2]]="",Таблица1[[#This Row],[CtABL2]]="N/A"),"",(9*10^10)*(EXP(1)^(-0.655*Таблица1[[#This Row],[CtABL2]])))</f>
        <v/>
      </c>
      <c r="K21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21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21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21" s="11" t="str">
        <f>IFERROR(-LOG10(1/Таблица1[[#This Row],[Ксрabl]]),"")</f>
        <v/>
      </c>
      <c r="O21" s="12" t="str">
        <f>IFERROR(1/10^Таблица1[[#This Row],[Sen]]*100,"")</f>
        <v/>
      </c>
    </row>
    <row r="22" spans="2:15" x14ac:dyDescent="0.3">
      <c r="B22" s="8"/>
      <c r="C22" s="8"/>
      <c r="D22" s="8"/>
      <c r="E22" s="8"/>
      <c r="F22" s="8"/>
      <c r="G22" s="4" t="str">
        <f>IF(Таблица1[[#This Row],[Ctbcr-abl1]]="","",IF(Таблица1[[#This Row],[Ctbcr-abl1]]="N/A",0,(1*10^11)*(EXP(1)^(-0.672*Таблица1[[#This Row],[Ctbcr-abl1]]))*2))</f>
        <v/>
      </c>
      <c r="H22" s="4" t="str">
        <f>IF(Таблица1[[#This Row],[Ctbcr-abl2]]="","",IF(Таблица1[[#This Row],[Ctbcr-abl2]]="N/A",0,(1*10^11)*(EXP(1)^(-0.672*Таблица1[[#This Row],[Ctbcr-abl2]]))))</f>
        <v/>
      </c>
      <c r="I22" s="4" t="str">
        <f>IF(OR(Таблица1[[#This Row],[CtABL1]]="",Таблица1[[#This Row],[CtABL1]]="N/A"),"",(9*10^10)*(EXP(1)^(-0.655*Таблица1[[#This Row],[CtABL1]]))*2)</f>
        <v/>
      </c>
      <c r="J22" s="4" t="str">
        <f>IF(OR(Таблица1[[#This Row],[CtABL2]]="",Таблица1[[#This Row],[CtABL2]]="N/A"),"",(9*10^10)*(EXP(1)^(-0.655*Таблица1[[#This Row],[CtABL2]])))</f>
        <v/>
      </c>
      <c r="K22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22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22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22" s="11" t="str">
        <f>IFERROR(-LOG10(1/Таблица1[[#This Row],[Ксрabl]]),"")</f>
        <v/>
      </c>
      <c r="O22" s="12" t="str">
        <f>IFERROR(1/10^Таблица1[[#This Row],[Sen]]*100,"")</f>
        <v/>
      </c>
    </row>
    <row r="23" spans="2:15" x14ac:dyDescent="0.3">
      <c r="B23" s="8"/>
      <c r="C23" s="8"/>
      <c r="D23" s="8"/>
      <c r="E23" s="8"/>
      <c r="F23" s="8"/>
      <c r="G23" s="4" t="str">
        <f>IF(Таблица1[[#This Row],[Ctbcr-abl1]]="","",IF(Таблица1[[#This Row],[Ctbcr-abl1]]="N/A",0,(1*10^11)*(EXP(1)^(-0.672*Таблица1[[#This Row],[Ctbcr-abl1]]))*2))</f>
        <v/>
      </c>
      <c r="H23" s="4" t="str">
        <f>IF(Таблица1[[#This Row],[Ctbcr-abl2]]="","",IF(Таблица1[[#This Row],[Ctbcr-abl2]]="N/A",0,(1*10^11)*(EXP(1)^(-0.672*Таблица1[[#This Row],[Ctbcr-abl2]]))))</f>
        <v/>
      </c>
      <c r="I23" s="4" t="str">
        <f>IF(OR(Таблица1[[#This Row],[CtABL1]]="",Таблица1[[#This Row],[CtABL1]]="N/A"),"",(9*10^10)*(EXP(1)^(-0.655*Таблица1[[#This Row],[CtABL1]]))*2)</f>
        <v/>
      </c>
      <c r="J23" s="4" t="str">
        <f>IF(OR(Таблица1[[#This Row],[CtABL2]]="",Таблица1[[#This Row],[CtABL2]]="N/A"),"",(9*10^10)*(EXP(1)^(-0.655*Таблица1[[#This Row],[CtABL2]])))</f>
        <v/>
      </c>
      <c r="K23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23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23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23" s="11" t="str">
        <f>IFERROR(-LOG10(1/Таблица1[[#This Row],[Ксрabl]]),"")</f>
        <v/>
      </c>
      <c r="O23" s="12" t="str">
        <f>IFERROR(1/10^Таблица1[[#This Row],[Sen]]*100,"")</f>
        <v/>
      </c>
    </row>
    <row r="24" spans="2:15" x14ac:dyDescent="0.3">
      <c r="B24" s="8"/>
      <c r="C24" s="8"/>
      <c r="D24" s="8"/>
      <c r="E24" s="8"/>
      <c r="F24" s="8"/>
      <c r="G24" s="4" t="str">
        <f>IF(Таблица1[[#This Row],[Ctbcr-abl1]]="","",IF(Таблица1[[#This Row],[Ctbcr-abl1]]="N/A",0,(1*10^11)*(EXP(1)^(-0.672*Таблица1[[#This Row],[Ctbcr-abl1]]))*2))</f>
        <v/>
      </c>
      <c r="H24" s="4" t="str">
        <f>IF(Таблица1[[#This Row],[Ctbcr-abl2]]="","",IF(Таблица1[[#This Row],[Ctbcr-abl2]]="N/A",0,(1*10^11)*(EXP(1)^(-0.672*Таблица1[[#This Row],[Ctbcr-abl2]]))))</f>
        <v/>
      </c>
      <c r="I24" s="4" t="str">
        <f>IF(OR(Таблица1[[#This Row],[CtABL1]]="",Таблица1[[#This Row],[CtABL1]]="N/A"),"",(9*10^10)*(EXP(1)^(-0.655*Таблица1[[#This Row],[CtABL1]]))*2)</f>
        <v/>
      </c>
      <c r="J24" s="4" t="str">
        <f>IF(OR(Таблица1[[#This Row],[CtABL2]]="",Таблица1[[#This Row],[CtABL2]]="N/A"),"",(9*10^10)*(EXP(1)^(-0.655*Таблица1[[#This Row],[CtABL2]])))</f>
        <v/>
      </c>
      <c r="K24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24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24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24" s="11" t="str">
        <f>IFERROR(-LOG10(1/Таблица1[[#This Row],[Ксрabl]]),"")</f>
        <v/>
      </c>
      <c r="O24" s="12" t="str">
        <f>IFERROR(1/10^Таблица1[[#This Row],[Sen]]*100,"")</f>
        <v/>
      </c>
    </row>
    <row r="25" spans="2:15" x14ac:dyDescent="0.3">
      <c r="B25" s="8"/>
      <c r="C25" s="8"/>
      <c r="D25" s="8"/>
      <c r="E25" s="8"/>
      <c r="F25" s="8"/>
      <c r="G25" s="4" t="str">
        <f>IF(Таблица1[[#This Row],[Ctbcr-abl1]]="","",IF(Таблица1[[#This Row],[Ctbcr-abl1]]="N/A",0,(1*10^11)*(EXP(1)^(-0.672*Таблица1[[#This Row],[Ctbcr-abl1]]))*2))</f>
        <v/>
      </c>
      <c r="H25" s="4" t="str">
        <f>IF(Таблица1[[#This Row],[Ctbcr-abl2]]="","",IF(Таблица1[[#This Row],[Ctbcr-abl2]]="N/A",0,(1*10^11)*(EXP(1)^(-0.672*Таблица1[[#This Row],[Ctbcr-abl2]]))))</f>
        <v/>
      </c>
      <c r="I25" s="4" t="str">
        <f>IF(OR(Таблица1[[#This Row],[CtABL1]]="",Таблица1[[#This Row],[CtABL1]]="N/A"),"",(9*10^10)*(EXP(1)^(-0.655*Таблица1[[#This Row],[CtABL1]]))*2)</f>
        <v/>
      </c>
      <c r="J25" s="4" t="str">
        <f>IF(OR(Таблица1[[#This Row],[CtABL2]]="",Таблица1[[#This Row],[CtABL2]]="N/A"),"",(9*10^10)*(EXP(1)^(-0.655*Таблица1[[#This Row],[CtABL2]])))</f>
        <v/>
      </c>
      <c r="K25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25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25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25" s="11" t="str">
        <f>IFERROR(-LOG10(1/Таблица1[[#This Row],[Ксрabl]]),"")</f>
        <v/>
      </c>
      <c r="O25" s="12" t="str">
        <f>IFERROR(1/10^Таблица1[[#This Row],[Sen]]*100,"")</f>
        <v/>
      </c>
    </row>
    <row r="26" spans="2:15" x14ac:dyDescent="0.3">
      <c r="B26" s="8"/>
      <c r="C26" s="8"/>
      <c r="D26" s="8"/>
      <c r="E26" s="8"/>
      <c r="F26" s="8"/>
      <c r="G26" s="4" t="str">
        <f>IF(Таблица1[[#This Row],[Ctbcr-abl1]]="","",IF(Таблица1[[#This Row],[Ctbcr-abl1]]="N/A",0,(1*10^11)*(EXP(1)^(-0.672*Таблица1[[#This Row],[Ctbcr-abl1]]))*2))</f>
        <v/>
      </c>
      <c r="H26" s="4" t="str">
        <f>IF(Таблица1[[#This Row],[Ctbcr-abl2]]="","",IF(Таблица1[[#This Row],[Ctbcr-abl2]]="N/A",0,(1*10^11)*(EXP(1)^(-0.672*Таблица1[[#This Row],[Ctbcr-abl2]]))))</f>
        <v/>
      </c>
      <c r="I26" s="4" t="str">
        <f>IF(OR(Таблица1[[#This Row],[CtABL1]]="",Таблица1[[#This Row],[CtABL1]]="N/A"),"",(9*10^10)*(EXP(1)^(-0.655*Таблица1[[#This Row],[CtABL1]]))*2)</f>
        <v/>
      </c>
      <c r="J26" s="4" t="str">
        <f>IF(OR(Таблица1[[#This Row],[CtABL2]]="",Таблица1[[#This Row],[CtABL2]]="N/A"),"",(9*10^10)*(EXP(1)^(-0.655*Таблица1[[#This Row],[CtABL2]])))</f>
        <v/>
      </c>
      <c r="K26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26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26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26" s="11" t="str">
        <f>IFERROR(-LOG10(1/Таблица1[[#This Row],[Ксрabl]]),"")</f>
        <v/>
      </c>
      <c r="O26" s="12" t="str">
        <f>IFERROR(1/10^Таблица1[[#This Row],[Sen]]*100,"")</f>
        <v/>
      </c>
    </row>
    <row r="27" spans="2:15" x14ac:dyDescent="0.3">
      <c r="B27" s="8"/>
      <c r="C27" s="8"/>
      <c r="D27" s="8"/>
      <c r="E27" s="8"/>
      <c r="F27" s="8"/>
      <c r="G27" s="4" t="str">
        <f>IF(Таблица1[[#This Row],[Ctbcr-abl1]]="","",IF(Таблица1[[#This Row],[Ctbcr-abl1]]="N/A",0,(1*10^11)*(EXP(1)^(-0.672*Таблица1[[#This Row],[Ctbcr-abl1]]))*2))</f>
        <v/>
      </c>
      <c r="H27" s="4" t="str">
        <f>IF(Таблица1[[#This Row],[Ctbcr-abl2]]="","",IF(Таблица1[[#This Row],[Ctbcr-abl2]]="N/A",0,(1*10^11)*(EXP(1)^(-0.672*Таблица1[[#This Row],[Ctbcr-abl2]]))))</f>
        <v/>
      </c>
      <c r="I27" s="4" t="str">
        <f>IF(OR(Таблица1[[#This Row],[CtABL1]]="",Таблица1[[#This Row],[CtABL1]]="N/A"),"",(9*10^10)*(EXP(1)^(-0.655*Таблица1[[#This Row],[CtABL1]]))*2)</f>
        <v/>
      </c>
      <c r="J27" s="4" t="str">
        <f>IF(OR(Таблица1[[#This Row],[CtABL2]]="",Таблица1[[#This Row],[CtABL2]]="N/A"),"",(9*10^10)*(EXP(1)^(-0.655*Таблица1[[#This Row],[CtABL2]])))</f>
        <v/>
      </c>
      <c r="K27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27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27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27" s="11" t="str">
        <f>IFERROR(-LOG10(1/Таблица1[[#This Row],[Ксрabl]]),"")</f>
        <v/>
      </c>
      <c r="O27" s="12" t="str">
        <f>IFERROR(1/10^Таблица1[[#This Row],[Sen]]*100,"")</f>
        <v/>
      </c>
    </row>
    <row r="28" spans="2:15" x14ac:dyDescent="0.3">
      <c r="B28" s="8"/>
      <c r="C28" s="8"/>
      <c r="D28" s="8"/>
      <c r="E28" s="8"/>
      <c r="F28" s="8"/>
      <c r="G28" s="4" t="str">
        <f>IF(Таблица1[[#This Row],[Ctbcr-abl1]]="","",IF(Таблица1[[#This Row],[Ctbcr-abl1]]="N/A",0,(1*10^11)*(EXP(1)^(-0.672*Таблица1[[#This Row],[Ctbcr-abl1]]))*2))</f>
        <v/>
      </c>
      <c r="H28" s="4" t="str">
        <f>IF(Таблица1[[#This Row],[Ctbcr-abl2]]="","",IF(Таблица1[[#This Row],[Ctbcr-abl2]]="N/A",0,(1*10^11)*(EXP(1)^(-0.672*Таблица1[[#This Row],[Ctbcr-abl2]]))))</f>
        <v/>
      </c>
      <c r="I28" s="4" t="str">
        <f>IF(OR(Таблица1[[#This Row],[CtABL1]]="",Таблица1[[#This Row],[CtABL1]]="N/A"),"",(9*10^10)*(EXP(1)^(-0.655*Таблица1[[#This Row],[CtABL1]]))*2)</f>
        <v/>
      </c>
      <c r="J28" s="4" t="str">
        <f>IF(OR(Таблица1[[#This Row],[CtABL2]]="",Таблица1[[#This Row],[CtABL2]]="N/A"),"",(9*10^10)*(EXP(1)^(-0.655*Таблица1[[#This Row],[CtABL2]])))</f>
        <v/>
      </c>
      <c r="K28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28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28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28" s="11" t="str">
        <f>IFERROR(-LOG10(1/Таблица1[[#This Row],[Ксрabl]]),"")</f>
        <v/>
      </c>
      <c r="O28" s="12" t="str">
        <f>IFERROR(1/10^Таблица1[[#This Row],[Sen]]*100,"")</f>
        <v/>
      </c>
    </row>
    <row r="29" spans="2:15" x14ac:dyDescent="0.3">
      <c r="B29" s="8"/>
      <c r="C29" s="8"/>
      <c r="D29" s="8"/>
      <c r="E29" s="8"/>
      <c r="F29" s="8"/>
      <c r="G29" s="4" t="str">
        <f>IF(Таблица1[[#This Row],[Ctbcr-abl1]]="","",IF(Таблица1[[#This Row],[Ctbcr-abl1]]="N/A",0,(1*10^11)*(EXP(1)^(-0.672*Таблица1[[#This Row],[Ctbcr-abl1]]))*2))</f>
        <v/>
      </c>
      <c r="H29" s="4" t="str">
        <f>IF(Таблица1[[#This Row],[Ctbcr-abl2]]="","",IF(Таблица1[[#This Row],[Ctbcr-abl2]]="N/A",0,(1*10^11)*(EXP(1)^(-0.672*Таблица1[[#This Row],[Ctbcr-abl2]]))))</f>
        <v/>
      </c>
      <c r="I29" s="4" t="str">
        <f>IF(OR(Таблица1[[#This Row],[CtABL1]]="",Таблица1[[#This Row],[CtABL1]]="N/A"),"",(9*10^10)*(EXP(1)^(-0.655*Таблица1[[#This Row],[CtABL1]]))*2)</f>
        <v/>
      </c>
      <c r="J29" s="4" t="str">
        <f>IF(OR(Таблица1[[#This Row],[CtABL2]]="",Таблица1[[#This Row],[CtABL2]]="N/A"),"",(9*10^10)*(EXP(1)^(-0.655*Таблица1[[#This Row],[CtABL2]])))</f>
        <v/>
      </c>
      <c r="K29" s="9" t="str">
        <f>IF(Таблица1[[#This Row],[Кbcr-abl2]]="",Таблица1[[#This Row],[Кbcr-abl1]],IF(Таблица1[[#This Row],[Кbcr-abl1]]="",Таблица1[[#This Row],[Кbcr-abl2]],(Таблица1[[#This Row],[Кbcr-abl1]]+Таблица1[[#This Row],[Кbcr-abl2]])/2))</f>
        <v/>
      </c>
      <c r="L29" s="9" t="str">
        <f>IF(Таблица1[[#This Row],[КABL1]]="",Таблица1[[#This Row],[КABL2]],IF(Таблица1[[#This Row],[КABL2]]="",Таблица1[[#This Row],[КABL1]],(Таблица1[[#This Row],[КABL1]]+Таблица1[[#This Row],[КABL2]])/2))</f>
        <v/>
      </c>
      <c r="M29" s="10" t="str">
        <f>IFERROR(IF(Таблица1[[#This Row],[Ксрbcr-abl]]/Таблица1[[#This Row],[Ксрabl]]*1.265*100 &gt; 100, 100, Таблица1[[#This Row],[Ксрbcr-abl]]/Таблица1[[#This Row],[Ксрabl]]*1.265*100),"")</f>
        <v/>
      </c>
      <c r="N29" s="11" t="str">
        <f>IFERROR(-LOG10(1/Таблица1[[#This Row],[Ксрabl]]),"")</f>
        <v/>
      </c>
      <c r="O29" s="12" t="str">
        <f>IFERROR(1/10^Таблица1[[#This Row],[Sen]]*100,"")</f>
        <v/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</dc:creator>
  <cp:lastModifiedBy>Марина</cp:lastModifiedBy>
  <cp:lastPrinted>2020-09-29T09:25:39Z</cp:lastPrinted>
  <dcterms:created xsi:type="dcterms:W3CDTF">2020-09-29T06:44:29Z</dcterms:created>
  <dcterms:modified xsi:type="dcterms:W3CDTF">2024-07-22T04:12:17Z</dcterms:modified>
</cp:coreProperties>
</file>